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360" windowWidth="14955" windowHeight="8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<sst xmlns="http://schemas.openxmlformats.org/spreadsheetml/2006/main" count="93" uniqueCount="62">
  <si>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PROPERTY TAX ANALYSIS:</t>
  </si>
  <si>
    <t>Problem #1</t>
  </si>
  <si>
    <t>SCENARIO:</t>
  </si>
  <si>
    <t>Baseline</t>
  </si>
  <si>
    <t>PROPERTY TAX DETERMINATION</t>
  </si>
  <si>
    <t>Assessed</t>
  </si>
  <si>
    <t>Assess-</t>
  </si>
  <si>
    <t>%</t>
  </si>
  <si>
    <t>Value</t>
  </si>
  <si>
    <t>Dec. 2005</t>
  </si>
  <si>
    <t>TAD</t>
  </si>
  <si>
    <t>ment</t>
  </si>
  <si>
    <t>Equalized</t>
  </si>
  <si>
    <t>Distri-</t>
  </si>
  <si>
    <t xml:space="preserve">        Apportioned</t>
  </si>
  <si>
    <t>Tax</t>
  </si>
  <si>
    <t>Jan. 2005</t>
  </si>
  <si>
    <t>Ratio</t>
  </si>
  <si>
    <t>bution</t>
  </si>
  <si>
    <t xml:space="preserve">              Levies</t>
  </si>
  <si>
    <t>Rate</t>
  </si>
  <si>
    <t>Bills</t>
  </si>
  <si>
    <t>Receipts</t>
  </si>
  <si>
    <t>City</t>
  </si>
  <si>
    <t>city</t>
  </si>
  <si>
    <t>county</t>
  </si>
  <si>
    <t xml:space="preserve">  Parcel 1</t>
  </si>
  <si>
    <t>land</t>
  </si>
  <si>
    <t>total</t>
  </si>
  <si>
    <t>improvements</t>
  </si>
  <si>
    <t xml:space="preserve">  Parcel 2</t>
  </si>
  <si>
    <t>Town</t>
  </si>
  <si>
    <t>town</t>
  </si>
  <si>
    <t xml:space="preserve">  Parcel 3</t>
  </si>
  <si>
    <t>County</t>
  </si>
  <si>
    <t>LOCAL</t>
  </si>
  <si>
    <t>DISTRIBUTION OF TAD RECEIPTS</t>
  </si>
  <si>
    <t>GOVERNMENT</t>
  </si>
  <si>
    <t>BUDGETS</t>
  </si>
  <si>
    <t>SPENDING</t>
  </si>
  <si>
    <t>AIDS</t>
  </si>
  <si>
    <t>Received</t>
  </si>
  <si>
    <t>OTHER REVENUES</t>
  </si>
  <si>
    <t>Total receipts</t>
  </si>
  <si>
    <t>Payments to:</t>
  </si>
  <si>
    <t xml:space="preserve">                 PROPERTY TAX LEVY</t>
  </si>
  <si>
    <t xml:space="preserve">  City</t>
  </si>
  <si>
    <t xml:space="preserve">  Town</t>
  </si>
  <si>
    <t xml:space="preserve">  County</t>
  </si>
  <si>
    <t>Balance</t>
  </si>
  <si>
    <t>IMPACT ASSESSMENT</t>
  </si>
  <si>
    <t>Scenario</t>
  </si>
  <si>
    <t>Impact</t>
  </si>
  <si>
    <t>Change</t>
  </si>
  <si>
    <t>Tax Rate</t>
  </si>
  <si>
    <t>Property 1</t>
  </si>
  <si>
    <t>Property 2</t>
  </si>
  <si>
    <t>Property 3</t>
  </si>
  <si>
    <t>City of Roaring Rapids</t>
  </si>
  <si>
    <t>Town of Placidville</t>
  </si>
  <si>
    <t>Crepe Myrtle County</t>
  </si>
  <si>
    <t>FY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</si>
</sst>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0"/>
  </numFmts>
  <fonts count="43">
    <font>
      <sz val="10"/>
      <name val="Arial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43"/>
      <name val="Times New Roman"/>
      <family val="1"/>
    </font>
    <font>
      <b/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7" tint="0.39998000860214233"/>
      <name val="Times New Roman"/>
      <family val="1"/>
    </font>
    <font>
      <b/>
      <sz val="10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center"/>
    </xf>
    <xf numFmtId="3" fontId="1" fillId="0" borderId="13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5" fontId="1" fillId="0" borderId="10" xfId="0" applyNumberFormat="1" applyFont="1" applyBorder="1" applyAlignment="1">
      <alignment/>
    </xf>
    <xf numFmtId="165" fontId="1" fillId="33" borderId="10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165" fontId="1" fillId="33" borderId="0" xfId="0" applyNumberFormat="1" applyFont="1" applyFill="1" applyBorder="1" applyAlignment="1">
      <alignment/>
    </xf>
    <xf numFmtId="164" fontId="1" fillId="33" borderId="13" xfId="0" applyNumberFormat="1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164" fontId="1" fillId="33" borderId="15" xfId="0" applyNumberFormat="1" applyFont="1" applyFill="1" applyBorder="1" applyAlignment="1">
      <alignment/>
    </xf>
    <xf numFmtId="4" fontId="41" fillId="34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3" fontId="1" fillId="0" borderId="12" xfId="0" applyNumberFormat="1" applyFont="1" applyFill="1" applyBorder="1" applyAlignment="1">
      <alignment/>
    </xf>
    <xf numFmtId="3" fontId="42" fillId="35" borderId="17" xfId="0" applyNumberFormat="1" applyFont="1" applyFill="1" applyBorder="1" applyAlignment="1">
      <alignment/>
    </xf>
    <xf numFmtId="3" fontId="42" fillId="35" borderId="10" xfId="0" applyNumberFormat="1" applyFont="1" applyFill="1" applyBorder="1" applyAlignment="1">
      <alignment/>
    </xf>
    <xf numFmtId="3" fontId="42" fillId="35" borderId="12" xfId="0" applyNumberFormat="1" applyFont="1" applyFill="1" applyBorder="1" applyAlignment="1">
      <alignment/>
    </xf>
    <xf numFmtId="3" fontId="42" fillId="35" borderId="0" xfId="0" applyNumberFormat="1" applyFont="1" applyFill="1" applyBorder="1" applyAlignment="1">
      <alignment/>
    </xf>
    <xf numFmtId="3" fontId="41" fillId="34" borderId="0" xfId="0" applyNumberFormat="1" applyFont="1" applyFill="1" applyBorder="1" applyAlignment="1">
      <alignment/>
    </xf>
    <xf numFmtId="3" fontId="41" fillId="34" borderId="13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3"/>
  <sheetViews>
    <sheetView tabSelected="1" zoomScalePageLayoutView="0" workbookViewId="0" topLeftCell="A1">
      <selection activeCell="F28" sqref="F28:H30"/>
    </sheetView>
  </sheetViews>
  <sheetFormatPr defaultColWidth="9.140625" defaultRowHeight="12.75"/>
  <cols>
    <col min="1" max="1" width="5.28125" style="1" customWidth="1"/>
    <col min="2" max="2" width="8.8515625" style="1" customWidth="1"/>
    <col min="3" max="3" width="8.7109375" style="1" customWidth="1"/>
    <col min="4" max="4" width="9.140625" style="1" customWidth="1"/>
    <col min="5" max="5" width="13.421875" style="1" bestFit="1" customWidth="1"/>
    <col min="6" max="6" width="13.00390625" style="1" bestFit="1" customWidth="1"/>
    <col min="7" max="7" width="13.421875" style="1" bestFit="1" customWidth="1"/>
    <col min="8" max="8" width="13.00390625" style="1" bestFit="1" customWidth="1"/>
    <col min="9" max="9" width="2.8515625" style="1" customWidth="1"/>
    <col min="10" max="10" width="9.140625" style="1" customWidth="1"/>
    <col min="11" max="11" width="9.8515625" style="1" bestFit="1" customWidth="1"/>
    <col min="12" max="12" width="11.28125" style="1" bestFit="1" customWidth="1"/>
    <col min="13" max="13" width="2.00390625" style="1" customWidth="1"/>
    <col min="14" max="14" width="9.8515625" style="1" bestFit="1" customWidth="1"/>
    <col min="15" max="15" width="2.00390625" style="1" customWidth="1"/>
    <col min="16" max="16" width="9.8515625" style="1" bestFit="1" customWidth="1"/>
    <col min="17" max="16384" width="9.140625" style="1" customWidth="1"/>
  </cols>
  <sheetData>
    <row r="1" spans="2:6" ht="15.75">
      <c r="B1" s="2" t="s">
        <v>0</v>
      </c>
      <c r="F1" s="1" t="s">
        <v>1</v>
      </c>
    </row>
    <row r="3" spans="2:4" ht="12.75">
      <c r="B3" s="1" t="s">
        <v>2</v>
      </c>
      <c r="D3" s="1" t="s">
        <v>3</v>
      </c>
    </row>
    <row r="4" spans="2:16" ht="12.75">
      <c r="B4" s="36" t="s">
        <v>4</v>
      </c>
      <c r="C4" s="37"/>
      <c r="D4" s="37"/>
      <c r="E4" s="37"/>
      <c r="F4" s="3"/>
      <c r="G4" s="3"/>
      <c r="H4" s="3"/>
      <c r="I4" s="3"/>
      <c r="J4" s="3"/>
      <c r="K4" s="3"/>
      <c r="L4" s="4" t="s">
        <v>5</v>
      </c>
      <c r="M4" s="4"/>
      <c r="N4" s="4"/>
      <c r="O4" s="4"/>
      <c r="P4" s="5"/>
    </row>
    <row r="5" spans="2:16" ht="12.75">
      <c r="B5" s="6"/>
      <c r="C5" s="7"/>
      <c r="D5" s="7"/>
      <c r="E5" s="8" t="s">
        <v>5</v>
      </c>
      <c r="F5" s="8" t="s">
        <v>6</v>
      </c>
      <c r="G5" s="8"/>
      <c r="H5" s="8" t="s">
        <v>7</v>
      </c>
      <c r="I5" s="7"/>
      <c r="J5" s="7"/>
      <c r="K5" s="7"/>
      <c r="L5" s="8" t="s">
        <v>8</v>
      </c>
      <c r="M5" s="8"/>
      <c r="N5" s="8" t="s">
        <v>9</v>
      </c>
      <c r="O5" s="8"/>
      <c r="P5" s="9" t="s">
        <v>10</v>
      </c>
    </row>
    <row r="6" spans="2:16" ht="12.75">
      <c r="B6" s="6"/>
      <c r="C6" s="7"/>
      <c r="D6" s="7"/>
      <c r="E6" s="8" t="s">
        <v>8</v>
      </c>
      <c r="F6" s="8" t="s">
        <v>11</v>
      </c>
      <c r="G6" s="8" t="s">
        <v>12</v>
      </c>
      <c r="H6" s="8" t="s">
        <v>13</v>
      </c>
      <c r="I6" s="7"/>
      <c r="J6" s="7" t="s">
        <v>14</v>
      </c>
      <c r="K6" s="7"/>
      <c r="L6" s="8" t="s">
        <v>15</v>
      </c>
      <c r="M6" s="8"/>
      <c r="N6" s="8" t="s">
        <v>15</v>
      </c>
      <c r="O6" s="8"/>
      <c r="P6" s="9" t="s">
        <v>15</v>
      </c>
    </row>
    <row r="7" spans="2:16" ht="12.75">
      <c r="B7" s="6"/>
      <c r="C7" s="7"/>
      <c r="E7" s="8" t="s">
        <v>16</v>
      </c>
      <c r="F7" s="8" t="s">
        <v>17</v>
      </c>
      <c r="G7" s="8" t="s">
        <v>8</v>
      </c>
      <c r="H7" s="8" t="s">
        <v>18</v>
      </c>
      <c r="I7" s="7"/>
      <c r="J7" s="7" t="s">
        <v>19</v>
      </c>
      <c r="K7" s="7"/>
      <c r="L7" s="8" t="s">
        <v>20</v>
      </c>
      <c r="M7" s="8"/>
      <c r="N7" s="8" t="s">
        <v>21</v>
      </c>
      <c r="O7" s="8"/>
      <c r="P7" s="9" t="s">
        <v>22</v>
      </c>
    </row>
    <row r="8" spans="2:16" ht="12.75">
      <c r="B8" s="6"/>
      <c r="C8" s="7"/>
      <c r="D8" s="7"/>
      <c r="E8" s="3"/>
      <c r="F8" s="3"/>
      <c r="G8" s="3"/>
      <c r="H8" s="3"/>
      <c r="I8" s="7"/>
      <c r="J8" s="3"/>
      <c r="K8" s="3"/>
      <c r="L8" s="3"/>
      <c r="M8" s="7"/>
      <c r="N8" s="3"/>
      <c r="O8" s="7"/>
      <c r="P8" s="10"/>
    </row>
    <row r="9" spans="2:16" ht="12.75">
      <c r="B9" s="6" t="s">
        <v>58</v>
      </c>
      <c r="C9" s="7"/>
      <c r="D9" s="7"/>
      <c r="E9" s="7">
        <f>+E13+E16</f>
        <v>3200000</v>
      </c>
      <c r="F9" s="28">
        <v>1.1</v>
      </c>
      <c r="G9" s="29">
        <f>+E9/F9</f>
        <v>2909090.9090909087</v>
      </c>
      <c r="H9" s="30">
        <f>+G9/G24</f>
        <v>0.44999999999999996</v>
      </c>
      <c r="I9" s="29"/>
      <c r="J9" s="29" t="s">
        <v>24</v>
      </c>
      <c r="K9" s="29">
        <f>+F32</f>
        <v>32000</v>
      </c>
      <c r="L9" s="31">
        <f>+K9/$E$9</f>
        <v>0.01</v>
      </c>
      <c r="M9" s="29"/>
      <c r="N9" s="29"/>
      <c r="O9" s="29"/>
      <c r="P9" s="32">
        <f>+N13+N16</f>
        <v>55272.649999999994</v>
      </c>
    </row>
    <row r="10" spans="2:16" ht="12.75">
      <c r="B10" s="6"/>
      <c r="C10" s="7"/>
      <c r="D10" s="7"/>
      <c r="E10" s="7"/>
      <c r="F10" s="7"/>
      <c r="G10" s="29"/>
      <c r="H10" s="30"/>
      <c r="I10" s="29"/>
      <c r="J10" s="29" t="s">
        <v>25</v>
      </c>
      <c r="K10" s="29">
        <f>+H9*H32</f>
        <v>23272.649999999998</v>
      </c>
      <c r="L10" s="31">
        <f>+K10/$E$9</f>
        <v>0.007272703124999999</v>
      </c>
      <c r="M10" s="29"/>
      <c r="N10" s="29"/>
      <c r="O10" s="29"/>
      <c r="P10" s="32"/>
    </row>
    <row r="11" spans="2:16" ht="12.75">
      <c r="B11" s="6" t="s">
        <v>26</v>
      </c>
      <c r="C11" s="12" t="s">
        <v>27</v>
      </c>
      <c r="D11" s="7"/>
      <c r="E11" s="40">
        <v>200000</v>
      </c>
      <c r="F11" s="7"/>
      <c r="G11" s="29"/>
      <c r="H11" s="30"/>
      <c r="I11" s="29"/>
      <c r="J11" s="29" t="s">
        <v>28</v>
      </c>
      <c r="K11" s="29">
        <f>+K9+K10</f>
        <v>55272.649999999994</v>
      </c>
      <c r="L11" s="31">
        <f>+K11/$E$9</f>
        <v>0.017272703124999997</v>
      </c>
      <c r="M11" s="29"/>
      <c r="N11" s="29"/>
      <c r="O11" s="29"/>
      <c r="P11" s="32"/>
    </row>
    <row r="12" spans="2:16" ht="12.75">
      <c r="B12" s="6"/>
      <c r="C12" s="12" t="s">
        <v>29</v>
      </c>
      <c r="D12" s="7"/>
      <c r="E12" s="40">
        <v>2800000</v>
      </c>
      <c r="F12" s="7"/>
      <c r="G12" s="29"/>
      <c r="H12" s="30"/>
      <c r="I12" s="29"/>
      <c r="J12" s="29"/>
      <c r="K12" s="29"/>
      <c r="L12" s="31"/>
      <c r="M12" s="29"/>
      <c r="N12" s="29"/>
      <c r="O12" s="29"/>
      <c r="P12" s="32"/>
    </row>
    <row r="13" spans="2:16" ht="12.75">
      <c r="B13" s="6"/>
      <c r="C13" s="12" t="s">
        <v>28</v>
      </c>
      <c r="D13" s="7"/>
      <c r="E13" s="7">
        <f>+E11+E12</f>
        <v>3000000</v>
      </c>
      <c r="F13" s="7"/>
      <c r="G13" s="29"/>
      <c r="H13" s="30"/>
      <c r="I13" s="29"/>
      <c r="J13" s="29"/>
      <c r="K13" s="29"/>
      <c r="L13" s="31"/>
      <c r="M13" s="29"/>
      <c r="N13" s="29">
        <f>+E13*L11</f>
        <v>51818.10937499999</v>
      </c>
      <c r="O13" s="29"/>
      <c r="P13" s="32"/>
    </row>
    <row r="14" spans="2:16" ht="12.75">
      <c r="B14" s="6" t="s">
        <v>30</v>
      </c>
      <c r="C14" s="12" t="s">
        <v>27</v>
      </c>
      <c r="D14" s="7"/>
      <c r="E14" s="40">
        <v>100000</v>
      </c>
      <c r="F14" s="7"/>
      <c r="G14" s="29"/>
      <c r="H14" s="30"/>
      <c r="I14" s="29"/>
      <c r="J14" s="29"/>
      <c r="K14" s="29"/>
      <c r="L14" s="31"/>
      <c r="M14" s="29"/>
      <c r="N14" s="29"/>
      <c r="O14" s="29"/>
      <c r="P14" s="32"/>
    </row>
    <row r="15" spans="2:16" ht="12.75">
      <c r="B15" s="6"/>
      <c r="C15" s="12" t="s">
        <v>29</v>
      </c>
      <c r="D15" s="7"/>
      <c r="E15" s="40">
        <v>100000</v>
      </c>
      <c r="F15" s="7"/>
      <c r="G15" s="29"/>
      <c r="H15" s="30"/>
      <c r="I15" s="29"/>
      <c r="J15" s="29"/>
      <c r="K15" s="29"/>
      <c r="L15" s="31"/>
      <c r="M15" s="29"/>
      <c r="N15" s="29"/>
      <c r="O15" s="29"/>
      <c r="P15" s="32"/>
    </row>
    <row r="16" spans="2:16" ht="12.75">
      <c r="B16" s="6"/>
      <c r="C16" s="12" t="s">
        <v>28</v>
      </c>
      <c r="D16" s="7"/>
      <c r="E16" s="7">
        <f>+E14+E15</f>
        <v>200000</v>
      </c>
      <c r="F16" s="7"/>
      <c r="G16" s="29"/>
      <c r="H16" s="30"/>
      <c r="I16" s="29"/>
      <c r="J16" s="29"/>
      <c r="K16" s="29"/>
      <c r="L16" s="31"/>
      <c r="M16" s="29"/>
      <c r="N16" s="29">
        <f>+E16*L11</f>
        <v>3454.540624999999</v>
      </c>
      <c r="O16" s="29"/>
      <c r="P16" s="32"/>
    </row>
    <row r="17" spans="2:16" ht="12.75">
      <c r="B17" s="6"/>
      <c r="C17" s="7"/>
      <c r="D17" s="7"/>
      <c r="E17" s="7"/>
      <c r="F17" s="7"/>
      <c r="G17" s="29"/>
      <c r="H17" s="30"/>
      <c r="I17" s="29"/>
      <c r="J17" s="29"/>
      <c r="K17" s="29"/>
      <c r="L17" s="31"/>
      <c r="M17" s="29"/>
      <c r="N17" s="29"/>
      <c r="O17" s="29"/>
      <c r="P17" s="32"/>
    </row>
    <row r="18" spans="2:16" ht="12.75">
      <c r="B18" s="6" t="s">
        <v>59</v>
      </c>
      <c r="C18" s="7"/>
      <c r="D18" s="7"/>
      <c r="E18" s="7">
        <f>+E22</f>
        <v>3200000</v>
      </c>
      <c r="F18" s="28">
        <v>0.9</v>
      </c>
      <c r="G18" s="29">
        <f>+E18/F18</f>
        <v>3555555.5555555555</v>
      </c>
      <c r="H18" s="30">
        <f>+G18/G24</f>
        <v>0.55</v>
      </c>
      <c r="I18" s="29"/>
      <c r="J18" s="29" t="s">
        <v>32</v>
      </c>
      <c r="K18" s="29">
        <f>+G32</f>
        <v>12800</v>
      </c>
      <c r="L18" s="31">
        <f>+K18/$E$18</f>
        <v>0.004</v>
      </c>
      <c r="M18" s="29"/>
      <c r="N18" s="29"/>
      <c r="O18" s="29"/>
      <c r="P18" s="32">
        <f>+N22</f>
        <v>41244.350000000006</v>
      </c>
    </row>
    <row r="19" spans="2:16" ht="12.75">
      <c r="B19" s="6"/>
      <c r="C19" s="7"/>
      <c r="D19" s="7"/>
      <c r="E19" s="7"/>
      <c r="F19" s="7"/>
      <c r="G19" s="29"/>
      <c r="H19" s="29"/>
      <c r="I19" s="29"/>
      <c r="J19" s="29" t="s">
        <v>25</v>
      </c>
      <c r="K19" s="29">
        <f>+H18*H32</f>
        <v>28444.350000000002</v>
      </c>
      <c r="L19" s="31">
        <f>+K19/$E$18</f>
        <v>0.008888859375</v>
      </c>
      <c r="M19" s="29"/>
      <c r="N19" s="29"/>
      <c r="O19" s="29"/>
      <c r="P19" s="32"/>
    </row>
    <row r="20" spans="2:16" ht="12.75">
      <c r="B20" s="6" t="s">
        <v>33</v>
      </c>
      <c r="C20" s="12" t="s">
        <v>27</v>
      </c>
      <c r="D20" s="7"/>
      <c r="E20" s="40">
        <v>3000000</v>
      </c>
      <c r="F20" s="7"/>
      <c r="G20" s="29"/>
      <c r="H20" s="29"/>
      <c r="I20" s="29"/>
      <c r="J20" s="29" t="s">
        <v>28</v>
      </c>
      <c r="K20" s="29">
        <f>+K18+K19</f>
        <v>41244.350000000006</v>
      </c>
      <c r="L20" s="31">
        <f>+K20/$E$18</f>
        <v>0.012888859375000002</v>
      </c>
      <c r="M20" s="29"/>
      <c r="N20" s="29"/>
      <c r="O20" s="29"/>
      <c r="P20" s="32"/>
    </row>
    <row r="21" spans="2:16" ht="12.75">
      <c r="B21" s="6"/>
      <c r="C21" s="12" t="s">
        <v>29</v>
      </c>
      <c r="D21" s="7"/>
      <c r="E21" s="40">
        <v>200000</v>
      </c>
      <c r="F21" s="7"/>
      <c r="G21" s="29"/>
      <c r="H21" s="29"/>
      <c r="I21" s="29"/>
      <c r="J21" s="29"/>
      <c r="K21" s="29"/>
      <c r="L21" s="29"/>
      <c r="M21" s="29"/>
      <c r="N21" s="29"/>
      <c r="O21" s="29"/>
      <c r="P21" s="32"/>
    </row>
    <row r="22" spans="2:16" ht="12.75">
      <c r="B22" s="6"/>
      <c r="C22" s="12" t="s">
        <v>28</v>
      </c>
      <c r="D22" s="7"/>
      <c r="E22" s="7">
        <f>+E20+E21</f>
        <v>3200000</v>
      </c>
      <c r="F22" s="7"/>
      <c r="G22" s="29"/>
      <c r="H22" s="29"/>
      <c r="I22" s="29"/>
      <c r="J22" s="29"/>
      <c r="K22" s="29"/>
      <c r="L22" s="29"/>
      <c r="M22" s="29"/>
      <c r="N22" s="29">
        <f>+E22*L20</f>
        <v>41244.350000000006</v>
      </c>
      <c r="O22" s="29"/>
      <c r="P22" s="32"/>
    </row>
    <row r="23" spans="2:16" ht="12.75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11"/>
    </row>
    <row r="24" spans="2:16" ht="12.75">
      <c r="B24" s="14" t="s">
        <v>60</v>
      </c>
      <c r="C24" s="15"/>
      <c r="D24" s="15"/>
      <c r="E24" s="15">
        <f>+E9+E18</f>
        <v>6400000</v>
      </c>
      <c r="F24" s="15"/>
      <c r="G24" s="15">
        <f>+G9+G18</f>
        <v>6464646.464646464</v>
      </c>
      <c r="H24" s="15"/>
      <c r="I24" s="15"/>
      <c r="J24" s="15"/>
      <c r="K24" s="15"/>
      <c r="L24" s="15"/>
      <c r="M24" s="15"/>
      <c r="N24" s="15"/>
      <c r="O24" s="15"/>
      <c r="P24" s="16"/>
    </row>
    <row r="26" spans="2:16" ht="12.75">
      <c r="B26" s="36" t="s">
        <v>35</v>
      </c>
      <c r="C26" s="37"/>
      <c r="D26" s="3"/>
      <c r="E26" s="3"/>
      <c r="F26" s="4" t="s">
        <v>23</v>
      </c>
      <c r="G26" s="4" t="s">
        <v>31</v>
      </c>
      <c r="H26" s="5" t="s">
        <v>34</v>
      </c>
      <c r="J26" s="36" t="s">
        <v>36</v>
      </c>
      <c r="K26" s="37"/>
      <c r="L26" s="37"/>
      <c r="M26" s="37"/>
      <c r="N26" s="37"/>
      <c r="O26" s="3"/>
      <c r="P26" s="10"/>
    </row>
    <row r="27" spans="2:16" ht="12.75">
      <c r="B27" s="38" t="s">
        <v>37</v>
      </c>
      <c r="C27" s="39"/>
      <c r="D27" s="7"/>
      <c r="E27" s="7"/>
      <c r="F27" s="3"/>
      <c r="G27" s="3"/>
      <c r="H27" s="10"/>
      <c r="J27" s="6"/>
      <c r="K27" s="7"/>
      <c r="L27" s="7"/>
      <c r="M27" s="7"/>
      <c r="N27" s="7"/>
      <c r="O27" s="7"/>
      <c r="P27" s="11"/>
    </row>
    <row r="28" spans="2:16" ht="12.75">
      <c r="B28" s="38" t="s">
        <v>38</v>
      </c>
      <c r="C28" s="39"/>
      <c r="D28" s="7" t="s">
        <v>39</v>
      </c>
      <c r="E28" s="7"/>
      <c r="F28" s="40">
        <v>1132000</v>
      </c>
      <c r="G28" s="40">
        <v>513000</v>
      </c>
      <c r="H28" s="41">
        <v>1372000</v>
      </c>
      <c r="J28" s="6"/>
      <c r="K28" s="7"/>
      <c r="L28" s="8" t="s">
        <v>23</v>
      </c>
      <c r="M28" s="8"/>
      <c r="N28" s="8" t="s">
        <v>31</v>
      </c>
      <c r="O28" s="8"/>
      <c r="P28" s="9" t="s">
        <v>15</v>
      </c>
    </row>
    <row r="29" spans="2:16" ht="12.75">
      <c r="B29" s="38" t="s">
        <v>61</v>
      </c>
      <c r="C29" s="39"/>
      <c r="D29" s="7" t="s">
        <v>40</v>
      </c>
      <c r="E29" s="7"/>
      <c r="F29" s="40">
        <v>1000000</v>
      </c>
      <c r="G29" s="40">
        <v>500000</v>
      </c>
      <c r="H29" s="41">
        <v>1200000</v>
      </c>
      <c r="J29" s="6"/>
      <c r="K29" s="7"/>
      <c r="L29" s="8" t="s">
        <v>10</v>
      </c>
      <c r="M29" s="8"/>
      <c r="N29" s="8" t="s">
        <v>10</v>
      </c>
      <c r="O29" s="8"/>
      <c r="P29" s="9" t="s">
        <v>41</v>
      </c>
    </row>
    <row r="30" spans="2:16" ht="12.75">
      <c r="B30" s="6"/>
      <c r="C30" s="7"/>
      <c r="D30" s="7" t="s">
        <v>42</v>
      </c>
      <c r="E30" s="7"/>
      <c r="F30" s="40">
        <v>100000</v>
      </c>
      <c r="G30" s="40">
        <v>200</v>
      </c>
      <c r="H30" s="41">
        <v>120283</v>
      </c>
      <c r="J30" s="6" t="s">
        <v>43</v>
      </c>
      <c r="K30" s="7"/>
      <c r="L30" s="3">
        <f>+P9</f>
        <v>55272.649999999994</v>
      </c>
      <c r="M30" s="3"/>
      <c r="N30" s="3">
        <f>+P18</f>
        <v>41244.350000000006</v>
      </c>
      <c r="O30" s="3"/>
      <c r="P30" s="10">
        <f>+L30+N30</f>
        <v>96517</v>
      </c>
    </row>
    <row r="31" spans="2:16" ht="12.75">
      <c r="B31" s="6"/>
      <c r="C31" s="7"/>
      <c r="D31" s="7"/>
      <c r="E31" s="7"/>
      <c r="F31" s="7"/>
      <c r="G31" s="7"/>
      <c r="H31" s="11"/>
      <c r="J31" s="6" t="s">
        <v>44</v>
      </c>
      <c r="K31" s="7"/>
      <c r="L31" s="7"/>
      <c r="M31" s="7"/>
      <c r="N31" s="7"/>
      <c r="O31" s="7"/>
      <c r="P31" s="11"/>
    </row>
    <row r="32" spans="2:16" ht="12.75">
      <c r="B32" s="14"/>
      <c r="C32" s="15" t="s">
        <v>45</v>
      </c>
      <c r="D32" s="15"/>
      <c r="E32" s="15"/>
      <c r="F32" s="33">
        <f>IF(F28&gt;F29+F30,F28-F29-F30,0)</f>
        <v>32000</v>
      </c>
      <c r="G32" s="33">
        <f>IF(G28&gt;G29+G30,G28-G29-G30,0)</f>
        <v>12800</v>
      </c>
      <c r="H32" s="33">
        <f>IF(H28&gt;H29+H30,H28-H29-H30,0)</f>
        <v>51717</v>
      </c>
      <c r="I32" s="34"/>
      <c r="J32" s="35" t="s">
        <v>46</v>
      </c>
      <c r="K32" s="29"/>
      <c r="L32" s="29">
        <f>+K9</f>
        <v>32000</v>
      </c>
      <c r="M32" s="29"/>
      <c r="N32" s="29"/>
      <c r="O32" s="29"/>
      <c r="P32" s="32">
        <f>+L32</f>
        <v>32000</v>
      </c>
    </row>
    <row r="33" spans="2:16" ht="12.75">
      <c r="B33" s="7"/>
      <c r="C33" s="7"/>
      <c r="D33" s="12"/>
      <c r="E33" s="7"/>
      <c r="F33" s="29"/>
      <c r="G33" s="29"/>
      <c r="H33" s="29"/>
      <c r="I33" s="34"/>
      <c r="J33" s="35" t="s">
        <v>47</v>
      </c>
      <c r="K33" s="29"/>
      <c r="L33" s="29"/>
      <c r="M33" s="29"/>
      <c r="N33" s="29">
        <f>+K18</f>
        <v>12800</v>
      </c>
      <c r="O33" s="29"/>
      <c r="P33" s="32">
        <f>+N33</f>
        <v>12800</v>
      </c>
    </row>
    <row r="34" spans="2:16" ht="12.75">
      <c r="B34" s="7"/>
      <c r="C34" s="7"/>
      <c r="D34" s="7"/>
      <c r="E34" s="7"/>
      <c r="F34" s="29"/>
      <c r="G34" s="29"/>
      <c r="H34" s="29"/>
      <c r="I34" s="34"/>
      <c r="J34" s="35" t="s">
        <v>48</v>
      </c>
      <c r="K34" s="29"/>
      <c r="L34" s="29">
        <f>+K10</f>
        <v>23272.649999999998</v>
      </c>
      <c r="M34" s="29"/>
      <c r="N34" s="29">
        <f>+K19</f>
        <v>28444.350000000002</v>
      </c>
      <c r="O34" s="29"/>
      <c r="P34" s="32">
        <f>+L34+N34</f>
        <v>51717</v>
      </c>
    </row>
    <row r="35" spans="2:16" ht="12.75">
      <c r="B35" s="7"/>
      <c r="C35" s="7"/>
      <c r="D35" s="7"/>
      <c r="E35" s="7"/>
      <c r="F35" s="7"/>
      <c r="G35" s="7"/>
      <c r="H35" s="7"/>
      <c r="J35" s="6"/>
      <c r="K35" s="7"/>
      <c r="L35" s="7"/>
      <c r="M35" s="7"/>
      <c r="N35" s="7"/>
      <c r="O35" s="7"/>
      <c r="P35" s="11"/>
    </row>
    <row r="36" spans="2:16" ht="12.75">
      <c r="B36" s="7"/>
      <c r="C36" s="7"/>
      <c r="D36" s="7"/>
      <c r="E36" s="7"/>
      <c r="F36" s="7"/>
      <c r="G36" s="7"/>
      <c r="H36" s="7"/>
      <c r="J36" s="14" t="s">
        <v>49</v>
      </c>
      <c r="K36" s="15"/>
      <c r="L36" s="15">
        <f>+L30-L32-L34</f>
        <v>0</v>
      </c>
      <c r="M36" s="15"/>
      <c r="N36" s="15">
        <f>+N30-N33-N34</f>
        <v>0</v>
      </c>
      <c r="O36" s="15"/>
      <c r="P36" s="16"/>
    </row>
    <row r="37" spans="2:8" ht="12.75">
      <c r="B37" s="7"/>
      <c r="C37" s="7"/>
      <c r="D37" s="7"/>
      <c r="E37" s="7"/>
      <c r="F37" s="7"/>
      <c r="G37" s="7"/>
      <c r="H37" s="7"/>
    </row>
    <row r="38" spans="2:16" ht="12.75">
      <c r="B38" s="36" t="s">
        <v>50</v>
      </c>
      <c r="C38" s="37"/>
      <c r="D38" s="37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10"/>
    </row>
    <row r="39" spans="2:16" ht="12.75">
      <c r="B39" s="6"/>
      <c r="C39" s="7"/>
      <c r="D39" s="8" t="s">
        <v>3</v>
      </c>
      <c r="E39" s="8" t="s">
        <v>51</v>
      </c>
      <c r="F39" s="8"/>
      <c r="G39" s="8" t="s">
        <v>7</v>
      </c>
      <c r="H39" s="7"/>
      <c r="I39" s="7"/>
      <c r="J39" s="7"/>
      <c r="K39" s="8" t="s">
        <v>3</v>
      </c>
      <c r="L39" s="8" t="s">
        <v>51</v>
      </c>
      <c r="M39" s="8"/>
      <c r="N39" s="8"/>
      <c r="O39" s="8"/>
      <c r="P39" s="9" t="s">
        <v>7</v>
      </c>
    </row>
    <row r="40" spans="2:16" ht="12.75">
      <c r="B40" s="6"/>
      <c r="C40" s="7"/>
      <c r="D40" s="8" t="s">
        <v>15</v>
      </c>
      <c r="E40" s="8" t="s">
        <v>15</v>
      </c>
      <c r="F40" s="8" t="s">
        <v>52</v>
      </c>
      <c r="G40" s="8" t="s">
        <v>53</v>
      </c>
      <c r="H40" s="7"/>
      <c r="I40" s="7"/>
      <c r="J40" s="7"/>
      <c r="K40" s="8" t="s">
        <v>54</v>
      </c>
      <c r="L40" s="8" t="s">
        <v>54</v>
      </c>
      <c r="M40" s="8"/>
      <c r="N40" s="8" t="s">
        <v>52</v>
      </c>
      <c r="O40" s="8"/>
      <c r="P40" s="9" t="s">
        <v>53</v>
      </c>
    </row>
    <row r="41" spans="2:16" ht="12.75">
      <c r="B41" s="6" t="s">
        <v>55</v>
      </c>
      <c r="C41" s="7"/>
      <c r="D41" s="3">
        <v>51818.109375</v>
      </c>
      <c r="E41" s="3">
        <f>+N13</f>
        <v>51818.10937499999</v>
      </c>
      <c r="F41" s="17">
        <f>+E41-D41</f>
        <v>0</v>
      </c>
      <c r="G41" s="18">
        <f>+E41/D41-1</f>
        <v>0</v>
      </c>
      <c r="H41" s="7"/>
      <c r="I41" s="7"/>
      <c r="J41" s="7" t="s">
        <v>23</v>
      </c>
      <c r="K41" s="19">
        <v>0.017272703125</v>
      </c>
      <c r="L41" s="19">
        <f>+L11</f>
        <v>0.017272703124999997</v>
      </c>
      <c r="M41" s="19"/>
      <c r="N41" s="20">
        <f>+L41-K41</f>
        <v>0</v>
      </c>
      <c r="O41" s="17"/>
      <c r="P41" s="21">
        <f>+N41/K41</f>
        <v>0</v>
      </c>
    </row>
    <row r="42" spans="2:16" ht="12.75">
      <c r="B42" s="6" t="s">
        <v>56</v>
      </c>
      <c r="C42" s="7"/>
      <c r="D42" s="7">
        <v>3454.540625</v>
      </c>
      <c r="E42" s="7">
        <f>+N16</f>
        <v>3454.540624999999</v>
      </c>
      <c r="F42" s="22">
        <f>+E42-D42</f>
        <v>0</v>
      </c>
      <c r="G42" s="23">
        <f>+E42/D42-1</f>
        <v>0</v>
      </c>
      <c r="H42" s="7"/>
      <c r="I42" s="7"/>
      <c r="J42" s="7" t="s">
        <v>31</v>
      </c>
      <c r="K42" s="13">
        <v>0.012888859375</v>
      </c>
      <c r="L42" s="13">
        <f>+L20</f>
        <v>0.012888859375000002</v>
      </c>
      <c r="M42" s="13"/>
      <c r="N42" s="24">
        <f>+L42-K42</f>
        <v>0</v>
      </c>
      <c r="O42" s="22"/>
      <c r="P42" s="25">
        <f>+N42/K42</f>
        <v>0</v>
      </c>
    </row>
    <row r="43" spans="2:16" ht="12.75">
      <c r="B43" s="14" t="s">
        <v>57</v>
      </c>
      <c r="C43" s="15"/>
      <c r="D43" s="15">
        <v>41244.35</v>
      </c>
      <c r="E43" s="15">
        <f>+N22</f>
        <v>41244.350000000006</v>
      </c>
      <c r="F43" s="26">
        <f>+E43-D43</f>
        <v>0</v>
      </c>
      <c r="G43" s="27">
        <f>+E43/D43-1</f>
        <v>0</v>
      </c>
      <c r="H43" s="15"/>
      <c r="I43" s="15"/>
      <c r="J43" s="15"/>
      <c r="K43" s="15"/>
      <c r="L43" s="15"/>
      <c r="M43" s="15"/>
      <c r="N43" s="15"/>
      <c r="O43" s="15"/>
      <c r="P43" s="16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 Robinson</dc:creator>
  <cp:keywords/>
  <dc:description/>
  <cp:lastModifiedBy>Expertsmind</cp:lastModifiedBy>
  <dcterms:created xsi:type="dcterms:W3CDTF">2008-03-27T16:41:43Z</dcterms:created>
  <dcterms:modified xsi:type="dcterms:W3CDTF">2018-07-30T08:43:20Z</dcterms:modified>
  <cp:category/>
  <cp:version/>
  <cp:contentType/>
  <cp:contentStatus/>
</cp:coreProperties>
</file>